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'BSheet'!$A$1:$G$71</definedName>
    <definedName name="_xlnm.Print_Area" localSheetId="2">'Equity'!$A$1:$H$58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<sst xmlns="http://schemas.openxmlformats.org/spreadsheetml/2006/main" count="152" uniqueCount="110">
  <si>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</si>
  <si>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</si>
  <si>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</si>
  <si>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</si>
  <si>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</si>
  <si>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</si>
  <si>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</si>
  <si>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</si>
  <si>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</si>
  <si>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</si>
  <si>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</si>
  <si>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</si>
  <si>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</si>
  <si>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</si>
  <si>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</si>
  <si>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</si>
  <si>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</si>
  <si>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2002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</si>
  <si>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</si>
  <si>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</si>
  <si>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</si>
  <si>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</si>
  <si>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</si>
  <si>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</si>
  <si>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</si>
  <si>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</si>
  <si>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</si>
  <si>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</si>
  <si>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</si>
  <si>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</si>
  <si>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</si>
  <si>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Net profit for the year</t>
  </si>
  <si>
    <t>Dividends</t>
  </si>
  <si>
    <t>Exercise of option under the ESOS</t>
  </si>
  <si>
    <t>Net profit for the period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</si>
  <si>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</si>
  <si>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</si>
  <si>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</si>
  <si>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</si>
  <si>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</si>
  <si>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</si>
  <si>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</si>
  <si>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</si>
  <si>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</si>
  <si>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</si>
  <si>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</si>
  <si>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</si>
  <si>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</si>
  <si>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</si>
  <si>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</si>
  <si>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</si>
  <si>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NET (DECREASE)/INCREASE IN CASH AND CASH EQUIVALENTS</t>
  </si>
  <si>
    <t>Cash and cash equivalents comprise:</t>
  </si>
  <si>
    <t>Bank overdrafts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</si>
  <si>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</si>
  <si>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</si>
  <si>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</si>
  <si>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</si>
  <si>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</si>
  <si>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</si>
  <si>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</si>
  <si>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</si>
  <si>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</si>
  <si>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</si>
  <si>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</si>
  <si>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</si>
  <si>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</si>
  <si>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</si>
  <si>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The Condensed Consolidated Cash Flow Statements should be read in conjunction with the Annual Financial Report for the Year Ended 31 December 2002.</t>
  </si>
  <si>
    <t>Associated companies</t>
  </si>
  <si>
    <t>31/12/2002</t>
  </si>
  <si>
    <t>Other investments</t>
  </si>
  <si>
    <t>Tax payable</t>
  </si>
  <si>
    <t>Shareholders' equity</t>
  </si>
  <si>
    <t>Term loans</t>
  </si>
  <si>
    <t>Provisions for retirement benefits</t>
  </si>
  <si>
    <t>The figures have not been audited.</t>
  </si>
  <si>
    <t>The Condensed Consolidated Balance Sheet should be read in conjunction with the Annual Financial Report for the Year Ended 31 December 2002.</t>
  </si>
  <si>
    <t>2003</t>
  </si>
  <si>
    <t>The Condensed Consolidated Statement of Changes in Equity should be read in conjunction with the Annual Financial Report for the Year Ended 31 December 2002.</t>
  </si>
  <si>
    <t>The Condensed Consolidated Income Statements should be read in conjunction with the Annual Financial Report for the Year Ended 31 December 2002.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</si>
  <si>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</si>
  <si>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</si>
  <si>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</si>
  <si>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</si>
  <si>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</si>
  <si>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</si>
  <si>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FINANCED BY:</t>
  </si>
  <si>
    <t>As at 1 January 2002</t>
  </si>
  <si>
    <t>As at 31 December 2002</t>
  </si>
  <si>
    <t>CASH AND CASH EQUIVALENTS AT END OF PERIOD</t>
  </si>
  <si>
    <t>CASH AND CASH EQUIVALENTS AT BEGINNING OF PERIOD</t>
  </si>
  <si>
    <t>Dividend received from Associated Company</t>
  </si>
  <si>
    <t>Dividend Paid</t>
  </si>
  <si>
    <t>3 Months Ended</t>
  </si>
  <si>
    <t>Profits</t>
  </si>
  <si>
    <t>Long term payables</t>
  </si>
  <si>
    <t>Share of profit/(loss) of associated companies</t>
  </si>
  <si>
    <t>Interim Financial Report for the quarter ended 30 September 2003.</t>
  </si>
  <si>
    <t>AS AT 30 SEPTEMBER 2003</t>
  </si>
  <si>
    <t>30/09/2003</t>
  </si>
  <si>
    <t>FOR THE QUARTER ENDED 30 SEPTEMBER 2003</t>
  </si>
  <si>
    <t>30 September 2003</t>
  </si>
  <si>
    <t>9 Months Ended</t>
  </si>
  <si>
    <t>As at 30 September 2002</t>
  </si>
  <si>
    <t>As at 30 September 2003</t>
  </si>
  <si>
    <t>30 Sept 2003</t>
  </si>
  <si>
    <t>30 Sept 2002</t>
  </si>
  <si>
    <t>Dividend Paid to minority interests</t>
  </si>
  <si>
    <t>NET CURRENT ASSETS/(LIABILITIES)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</si>
</sst>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176" fontId="0" fillId="0" borderId="0" xfId="21" applyNumberFormat="1" applyFont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showGridLines="0" tabSelected="1"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6.14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  <col min="8" max="8" width="1.7109375" style="0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98</v>
      </c>
      <c r="B2" s="10"/>
      <c r="C2" s="10"/>
      <c r="D2" s="10"/>
      <c r="F2" s="10"/>
      <c r="G2" s="25"/>
    </row>
    <row r="3" spans="1:7" ht="12.75">
      <c r="A3" s="10"/>
      <c r="B3" s="10"/>
      <c r="C3" s="10"/>
      <c r="D3" s="10"/>
      <c r="F3" s="10"/>
      <c r="G3" s="25"/>
    </row>
    <row r="4" spans="1:7" ht="12.75">
      <c r="A4" s="13" t="s">
        <v>76</v>
      </c>
      <c r="B4" s="10"/>
      <c r="C4" s="10"/>
      <c r="D4" s="10"/>
      <c r="F4" s="10"/>
      <c r="G4" s="25"/>
    </row>
    <row r="5" spans="1:7" ht="12.75">
      <c r="A5" s="13"/>
      <c r="B5" s="10"/>
      <c r="C5" s="10"/>
      <c r="D5" s="10"/>
      <c r="F5" s="10"/>
      <c r="G5" s="25"/>
    </row>
    <row r="6" spans="1:7" ht="12.75">
      <c r="A6" s="39" t="s">
        <v>63</v>
      </c>
      <c r="B6" s="10"/>
      <c r="C6" s="10"/>
      <c r="D6" s="10"/>
      <c r="F6" s="10"/>
      <c r="G6" s="25"/>
    </row>
    <row r="7" spans="1:7" ht="12.75">
      <c r="A7" s="39" t="s">
        <v>99</v>
      </c>
      <c r="B7" s="10"/>
      <c r="C7" s="10"/>
      <c r="D7" s="10"/>
      <c r="F7" s="10"/>
      <c r="G7" s="25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100</v>
      </c>
      <c r="F9" s="11"/>
      <c r="G9" s="12" t="s">
        <v>70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8"/>
    </row>
    <row r="13" spans="1:7" ht="12.75">
      <c r="A13" s="10"/>
      <c r="B13" s="3" t="s">
        <v>84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4">
        <v>208062</v>
      </c>
      <c r="F14" s="21"/>
      <c r="G14" s="21">
        <v>189915</v>
      </c>
      <c r="H14" s="54"/>
    </row>
    <row r="15" spans="1:8" ht="12.75">
      <c r="A15" s="13"/>
      <c r="B15" s="13" t="s">
        <v>7</v>
      </c>
      <c r="C15" s="10"/>
      <c r="D15" s="10"/>
      <c r="E15" s="24">
        <v>224787</v>
      </c>
      <c r="F15" s="21"/>
      <c r="G15" s="21">
        <v>40283</v>
      </c>
      <c r="H15" s="54"/>
    </row>
    <row r="16" spans="1:8" ht="12.75">
      <c r="A16" s="13"/>
      <c r="B16" s="20" t="s">
        <v>69</v>
      </c>
      <c r="C16" s="10"/>
      <c r="D16" s="10"/>
      <c r="E16" s="24">
        <v>33216</v>
      </c>
      <c r="F16" s="21"/>
      <c r="G16" s="21">
        <v>36544</v>
      </c>
      <c r="H16" s="54"/>
    </row>
    <row r="17" spans="1:8" ht="12.75">
      <c r="A17" s="13"/>
      <c r="B17" s="20" t="s">
        <v>71</v>
      </c>
      <c r="C17" s="10"/>
      <c r="D17" s="10"/>
      <c r="E17" s="24">
        <v>252</v>
      </c>
      <c r="F17" s="21"/>
      <c r="G17" s="21">
        <v>271</v>
      </c>
      <c r="H17" s="54"/>
    </row>
    <row r="18" spans="1:8" ht="3" customHeight="1">
      <c r="A18" s="13"/>
      <c r="B18" s="20"/>
      <c r="C18" s="10"/>
      <c r="D18" s="10"/>
      <c r="E18" s="55"/>
      <c r="F18" s="21"/>
      <c r="G18" s="22"/>
      <c r="H18" s="54"/>
    </row>
    <row r="19" spans="1:8" ht="12.75">
      <c r="A19" s="13"/>
      <c r="B19" s="20"/>
      <c r="C19" s="10"/>
      <c r="D19" s="10"/>
      <c r="E19" s="24">
        <f>SUM(E14:E18)</f>
        <v>466317</v>
      </c>
      <c r="F19" s="21"/>
      <c r="G19" s="21">
        <f>SUM(G14:G18)</f>
        <v>267013</v>
      </c>
      <c r="H19" s="54"/>
    </row>
    <row r="20" spans="1:8" ht="3.75" customHeight="1">
      <c r="A20" s="10"/>
      <c r="B20" s="10"/>
      <c r="C20" s="10"/>
      <c r="D20" s="10"/>
      <c r="E20" s="55"/>
      <c r="F20" s="21"/>
      <c r="G20" s="22"/>
      <c r="H20" s="54"/>
    </row>
    <row r="21" spans="1:8" ht="12.75">
      <c r="A21" s="10"/>
      <c r="B21" s="10"/>
      <c r="C21" s="10"/>
      <c r="D21" s="10"/>
      <c r="E21" s="24"/>
      <c r="F21" s="21"/>
      <c r="G21" s="21"/>
      <c r="H21" s="54"/>
    </row>
    <row r="22" spans="1:8" ht="12.75">
      <c r="A22" s="13"/>
      <c r="B22" s="3" t="s">
        <v>85</v>
      </c>
      <c r="C22" s="10"/>
      <c r="D22" s="10"/>
      <c r="E22" s="24"/>
      <c r="F22" s="21"/>
      <c r="G22" s="21"/>
      <c r="H22" s="54"/>
    </row>
    <row r="23" spans="1:8" ht="12.75">
      <c r="A23" s="10"/>
      <c r="B23" s="10"/>
      <c r="C23" s="10" t="s">
        <v>3</v>
      </c>
      <c r="D23" s="10"/>
      <c r="E23" s="24">
        <v>11312</v>
      </c>
      <c r="F23" s="21"/>
      <c r="G23" s="21">
        <v>9963</v>
      </c>
      <c r="H23" s="54"/>
    </row>
    <row r="24" spans="1:8" ht="12.75">
      <c r="A24" s="10"/>
      <c r="B24" s="10"/>
      <c r="C24" s="10" t="s">
        <v>8</v>
      </c>
      <c r="D24" s="10"/>
      <c r="E24" s="24">
        <v>660</v>
      </c>
      <c r="F24" s="21"/>
      <c r="G24" s="21">
        <v>933</v>
      </c>
      <c r="H24" s="54"/>
    </row>
    <row r="25" spans="1:8" ht="12.75">
      <c r="A25" s="10"/>
      <c r="B25" s="10"/>
      <c r="C25" s="13" t="s">
        <v>9</v>
      </c>
      <c r="D25" s="10"/>
      <c r="E25" s="24">
        <v>48113</v>
      </c>
      <c r="F25" s="21"/>
      <c r="G25" s="21">
        <v>55208</v>
      </c>
      <c r="H25" s="54"/>
    </row>
    <row r="26" spans="1:8" ht="12.75">
      <c r="A26" s="10"/>
      <c r="B26" s="10"/>
      <c r="C26" s="13" t="s">
        <v>10</v>
      </c>
      <c r="D26" s="10"/>
      <c r="E26" s="24">
        <v>12155</v>
      </c>
      <c r="F26" s="21"/>
      <c r="G26" s="21">
        <v>10933</v>
      </c>
      <c r="H26" s="54"/>
    </row>
    <row r="27" spans="1:8" ht="12.75">
      <c r="A27" s="10"/>
      <c r="B27" s="10"/>
      <c r="C27" s="13" t="s">
        <v>5</v>
      </c>
      <c r="D27" s="10"/>
      <c r="E27" s="24">
        <v>16157</v>
      </c>
      <c r="F27" s="21"/>
      <c r="G27" s="21">
        <v>29712</v>
      </c>
      <c r="H27" s="54"/>
    </row>
    <row r="28" spans="1:8" ht="3.75" customHeight="1">
      <c r="A28" s="10"/>
      <c r="B28" s="10"/>
      <c r="C28" s="10"/>
      <c r="D28" s="10"/>
      <c r="E28" s="55"/>
      <c r="F28" s="21"/>
      <c r="G28" s="22"/>
      <c r="H28" s="54"/>
    </row>
    <row r="29" spans="1:8" ht="12.75">
      <c r="A29" s="10"/>
      <c r="B29" s="10"/>
      <c r="C29" s="10"/>
      <c r="D29" s="10"/>
      <c r="E29" s="24">
        <f>SUM(E23:E28)</f>
        <v>88397</v>
      </c>
      <c r="F29" s="21"/>
      <c r="G29" s="21">
        <f>SUM(G23:G28)</f>
        <v>106749</v>
      </c>
      <c r="H29" s="54"/>
    </row>
    <row r="30" spans="1:8" ht="3" customHeight="1">
      <c r="A30" s="10"/>
      <c r="B30" s="10"/>
      <c r="C30" s="10"/>
      <c r="D30" s="10"/>
      <c r="E30" s="55"/>
      <c r="F30" s="21"/>
      <c r="G30" s="22"/>
      <c r="H30" s="54"/>
    </row>
    <row r="31" spans="1:8" ht="12.75">
      <c r="A31" s="10"/>
      <c r="B31" s="10"/>
      <c r="C31" s="10"/>
      <c r="D31" s="10"/>
      <c r="E31" s="24"/>
      <c r="F31" s="21"/>
      <c r="G31" s="21"/>
      <c r="H31" s="54"/>
    </row>
    <row r="32" spans="1:8" ht="12.75">
      <c r="A32" s="13"/>
      <c r="B32" s="3" t="s">
        <v>86</v>
      </c>
      <c r="C32" s="10"/>
      <c r="D32" s="10"/>
      <c r="E32" s="24"/>
      <c r="F32" s="21"/>
      <c r="G32" s="21"/>
      <c r="H32" s="54"/>
    </row>
    <row r="33" spans="1:8" ht="12.75">
      <c r="A33" s="10"/>
      <c r="B33" s="10"/>
      <c r="C33" s="13" t="s">
        <v>13</v>
      </c>
      <c r="D33" s="10"/>
      <c r="E33" s="24">
        <v>35904</v>
      </c>
      <c r="F33" s="21"/>
      <c r="G33" s="21">
        <f>7500+2719</f>
        <v>10219</v>
      </c>
      <c r="H33" s="54"/>
    </row>
    <row r="34" spans="1:8" ht="12.75">
      <c r="A34" s="10"/>
      <c r="B34" s="10"/>
      <c r="C34" s="13" t="s">
        <v>11</v>
      </c>
      <c r="D34" s="10"/>
      <c r="E34" s="24">
        <f>23572+6054</f>
        <v>29626</v>
      </c>
      <c r="F34" s="21"/>
      <c r="G34" s="21">
        <v>29109</v>
      </c>
      <c r="H34" s="54"/>
    </row>
    <row r="35" spans="1:8" ht="12.75">
      <c r="A35" s="10"/>
      <c r="B35" s="10"/>
      <c r="C35" s="13" t="s">
        <v>12</v>
      </c>
      <c r="D35" s="10"/>
      <c r="E35" s="24">
        <f>37653-6054</f>
        <v>31599</v>
      </c>
      <c r="F35" s="21"/>
      <c r="G35" s="21">
        <v>27638</v>
      </c>
      <c r="H35" s="54"/>
    </row>
    <row r="36" spans="1:8" ht="12.75">
      <c r="A36" s="10"/>
      <c r="B36" s="10"/>
      <c r="C36" s="20" t="s">
        <v>72</v>
      </c>
      <c r="D36" s="10"/>
      <c r="E36" s="24">
        <f>412-276</f>
        <v>136</v>
      </c>
      <c r="F36" s="21"/>
      <c r="G36" s="21">
        <v>1251</v>
      </c>
      <c r="H36" s="54"/>
    </row>
    <row r="37" spans="1:8" ht="3.75" customHeight="1">
      <c r="A37" s="10"/>
      <c r="B37" s="10"/>
      <c r="C37" s="10"/>
      <c r="D37" s="10"/>
      <c r="E37" s="55"/>
      <c r="F37" s="21"/>
      <c r="G37" s="22"/>
      <c r="H37" s="54"/>
    </row>
    <row r="38" spans="1:8" ht="12.75">
      <c r="A38" s="10"/>
      <c r="B38" s="10"/>
      <c r="C38" s="10"/>
      <c r="D38" s="10"/>
      <c r="E38" s="24">
        <f>SUM(E33:E37)</f>
        <v>97265</v>
      </c>
      <c r="F38" s="21"/>
      <c r="G38" s="21">
        <f>SUM(G33:G37)</f>
        <v>68217</v>
      </c>
      <c r="H38" s="54"/>
    </row>
    <row r="39" spans="1:8" ht="3" customHeight="1">
      <c r="A39" s="10"/>
      <c r="B39" s="10"/>
      <c r="C39" s="10"/>
      <c r="D39" s="10"/>
      <c r="E39" s="55"/>
      <c r="F39" s="21"/>
      <c r="G39" s="22"/>
      <c r="H39" s="54"/>
    </row>
    <row r="40" spans="1:8" ht="12.75">
      <c r="A40" s="10"/>
      <c r="B40" s="10"/>
      <c r="C40" s="10"/>
      <c r="D40" s="10"/>
      <c r="E40" s="24"/>
      <c r="F40" s="21"/>
      <c r="G40" s="21"/>
      <c r="H40" s="54"/>
    </row>
    <row r="41" spans="1:8" ht="12.75">
      <c r="A41" s="13"/>
      <c r="B41" s="39" t="s">
        <v>109</v>
      </c>
      <c r="C41" s="10"/>
      <c r="D41" s="10"/>
      <c r="E41" s="24">
        <f>+E29-E38</f>
        <v>-8868</v>
      </c>
      <c r="F41" s="21"/>
      <c r="G41" s="21">
        <f>+G29-G38</f>
        <v>38532</v>
      </c>
      <c r="H41" s="54"/>
    </row>
    <row r="42" spans="1:8" ht="3.75" customHeight="1">
      <c r="A42" s="13"/>
      <c r="B42" s="13"/>
      <c r="C42" s="10"/>
      <c r="D42" s="10"/>
      <c r="E42" s="55"/>
      <c r="F42" s="21"/>
      <c r="G42" s="22"/>
      <c r="H42" s="54"/>
    </row>
    <row r="43" spans="1:8" ht="12.75">
      <c r="A43" s="13"/>
      <c r="B43" s="10"/>
      <c r="C43" s="10"/>
      <c r="D43" s="10"/>
      <c r="E43" s="24">
        <f>SUM(E14:E17)+E41</f>
        <v>457449</v>
      </c>
      <c r="F43" s="21"/>
      <c r="G43" s="21">
        <f>SUM(G14:G17)+G41</f>
        <v>305545</v>
      </c>
      <c r="H43" s="54"/>
    </row>
    <row r="44" spans="1:8" ht="3" customHeight="1" thickBot="1">
      <c r="A44" s="13"/>
      <c r="B44" s="10"/>
      <c r="C44" s="10"/>
      <c r="D44" s="10"/>
      <c r="E44" s="99"/>
      <c r="F44" s="21"/>
      <c r="G44" s="100"/>
      <c r="H44" s="54"/>
    </row>
    <row r="45" spans="1:8" ht="13.5" thickTop="1">
      <c r="A45" s="10"/>
      <c r="B45" s="3" t="s">
        <v>87</v>
      </c>
      <c r="C45" s="10"/>
      <c r="D45" s="10"/>
      <c r="E45" s="24"/>
      <c r="F45" s="21"/>
      <c r="G45" s="21"/>
      <c r="H45" s="54"/>
    </row>
    <row r="46" spans="1:8" ht="12.75">
      <c r="A46" s="10"/>
      <c r="B46" s="13" t="s">
        <v>14</v>
      </c>
      <c r="C46" s="10"/>
      <c r="D46" s="10"/>
      <c r="E46" s="24">
        <v>103552</v>
      </c>
      <c r="F46" s="21"/>
      <c r="G46" s="21">
        <v>101301</v>
      </c>
      <c r="H46" s="54"/>
    </row>
    <row r="47" spans="1:8" ht="12.75">
      <c r="A47" s="10"/>
      <c r="B47" s="10" t="s">
        <v>2</v>
      </c>
      <c r="C47" s="10"/>
      <c r="D47" s="10"/>
      <c r="E47" s="24">
        <f>179690+235</f>
        <v>179925</v>
      </c>
      <c r="F47" s="21"/>
      <c r="G47" s="21">
        <v>178507</v>
      </c>
      <c r="H47" s="54"/>
    </row>
    <row r="48" spans="1:8" ht="3" customHeight="1">
      <c r="A48" s="10"/>
      <c r="B48" s="10"/>
      <c r="C48" s="10"/>
      <c r="D48" s="10"/>
      <c r="E48" s="55"/>
      <c r="F48" s="21"/>
      <c r="G48" s="22"/>
      <c r="H48" s="54"/>
    </row>
    <row r="49" spans="1:8" ht="12.75">
      <c r="A49" s="10"/>
      <c r="B49" s="13" t="s">
        <v>73</v>
      </c>
      <c r="C49" s="10"/>
      <c r="D49" s="10"/>
      <c r="E49" s="24">
        <f>SUM(E46:E48)</f>
        <v>283477</v>
      </c>
      <c r="F49" s="21"/>
      <c r="G49" s="21">
        <f>SUM(G46:G48)</f>
        <v>279808</v>
      </c>
      <c r="H49" s="54"/>
    </row>
    <row r="50" spans="1:8" ht="12.75">
      <c r="A50" s="13"/>
      <c r="B50" s="13" t="s">
        <v>15</v>
      </c>
      <c r="C50" s="10"/>
      <c r="D50" s="10"/>
      <c r="E50" s="24">
        <v>3962</v>
      </c>
      <c r="F50" s="21"/>
      <c r="G50" s="21">
        <v>4102</v>
      </c>
      <c r="H50" s="54"/>
    </row>
    <row r="51" spans="1:8" ht="3" customHeight="1">
      <c r="A51" s="13"/>
      <c r="B51" s="13"/>
      <c r="C51" s="10"/>
      <c r="D51" s="10"/>
      <c r="E51" s="55"/>
      <c r="F51" s="21"/>
      <c r="G51" s="22"/>
      <c r="H51" s="54"/>
    </row>
    <row r="52" spans="1:8" ht="12.75">
      <c r="A52" s="13"/>
      <c r="B52" s="13"/>
      <c r="C52" s="10"/>
      <c r="D52" s="10"/>
      <c r="E52" s="24">
        <f>SUM(E49:E51)</f>
        <v>287439</v>
      </c>
      <c r="F52" s="21"/>
      <c r="G52" s="21">
        <f>SUM(G49:G51)</f>
        <v>283910</v>
      </c>
      <c r="H52" s="54"/>
    </row>
    <row r="53" spans="1:8" ht="3.75" customHeight="1">
      <c r="A53" s="13"/>
      <c r="B53" s="13"/>
      <c r="C53" s="10"/>
      <c r="D53" s="10"/>
      <c r="E53" s="55"/>
      <c r="F53" s="21"/>
      <c r="G53" s="22"/>
      <c r="H53" s="54"/>
    </row>
    <row r="54" spans="1:8" ht="12.75">
      <c r="A54" s="13"/>
      <c r="B54" s="13"/>
      <c r="C54" s="10"/>
      <c r="D54" s="10"/>
      <c r="E54" s="24"/>
      <c r="F54" s="21"/>
      <c r="G54" s="21"/>
      <c r="H54" s="54"/>
    </row>
    <row r="55" spans="1:8" ht="12.75">
      <c r="A55" s="13"/>
      <c r="B55" s="13" t="s">
        <v>82</v>
      </c>
      <c r="C55" s="10"/>
      <c r="D55" s="10"/>
      <c r="E55" s="24">
        <v>2413</v>
      </c>
      <c r="F55" s="21"/>
      <c r="G55" s="21">
        <v>2413</v>
      </c>
      <c r="H55" s="54"/>
    </row>
    <row r="56" spans="1:8" ht="12.75">
      <c r="A56" s="13"/>
      <c r="B56" s="20" t="s">
        <v>74</v>
      </c>
      <c r="C56" s="10"/>
      <c r="D56" s="10"/>
      <c r="E56" s="24">
        <v>42041</v>
      </c>
      <c r="F56" s="21"/>
      <c r="G56" s="21">
        <v>18440</v>
      </c>
      <c r="H56" s="54"/>
    </row>
    <row r="57" spans="1:8" ht="12.75">
      <c r="A57" s="13"/>
      <c r="B57" s="13" t="s">
        <v>96</v>
      </c>
      <c r="C57" s="10"/>
      <c r="D57" s="10"/>
      <c r="E57" s="24">
        <v>124817</v>
      </c>
      <c r="F57" s="21"/>
      <c r="G57" s="21">
        <v>0</v>
      </c>
      <c r="H57" s="54"/>
    </row>
    <row r="58" spans="1:8" ht="12.75">
      <c r="A58" s="13"/>
      <c r="B58" s="13" t="s">
        <v>75</v>
      </c>
      <c r="C58" s="10"/>
      <c r="D58" s="10"/>
      <c r="E58" s="24">
        <v>739</v>
      </c>
      <c r="F58" s="21"/>
      <c r="G58" s="21">
        <v>782</v>
      </c>
      <c r="H58" s="54"/>
    </row>
    <row r="59" spans="1:8" ht="2.25" customHeight="1">
      <c r="A59" s="10"/>
      <c r="B59" s="10"/>
      <c r="C59" s="10"/>
      <c r="D59" s="10"/>
      <c r="E59" s="55"/>
      <c r="F59" s="21"/>
      <c r="G59" s="22"/>
      <c r="H59" s="54"/>
    </row>
    <row r="60" spans="1:8" ht="12.75">
      <c r="A60" s="10"/>
      <c r="B60" s="20" t="s">
        <v>83</v>
      </c>
      <c r="C60" s="10"/>
      <c r="D60" s="10"/>
      <c r="E60" s="24">
        <f>SUM(E55:E59)</f>
        <v>170010</v>
      </c>
      <c r="F60" s="21"/>
      <c r="G60" s="21">
        <f>SUM(G55:G59)</f>
        <v>21635</v>
      </c>
      <c r="H60" s="54"/>
    </row>
    <row r="61" spans="1:8" ht="3" customHeight="1">
      <c r="A61" s="10"/>
      <c r="B61" s="10"/>
      <c r="C61" s="10"/>
      <c r="D61" s="10"/>
      <c r="E61" s="55"/>
      <c r="F61" s="21"/>
      <c r="G61" s="22"/>
      <c r="H61" s="54"/>
    </row>
    <row r="62" spans="1:8" ht="12.75">
      <c r="A62" s="10"/>
      <c r="B62" s="10"/>
      <c r="C62" s="10"/>
      <c r="D62" s="10"/>
      <c r="E62" s="24"/>
      <c r="F62" s="21"/>
      <c r="G62" s="21"/>
      <c r="H62" s="54"/>
    </row>
    <row r="63" spans="1:8" ht="12.75">
      <c r="A63" s="10"/>
      <c r="B63" s="10"/>
      <c r="C63" s="10"/>
      <c r="D63" s="10"/>
      <c r="E63" s="24">
        <f>+E52+E60</f>
        <v>457449</v>
      </c>
      <c r="F63" s="21"/>
      <c r="G63" s="21">
        <f>+G52+G60</f>
        <v>305545</v>
      </c>
      <c r="H63" s="54"/>
    </row>
    <row r="64" spans="1:8" ht="4.5" customHeight="1" thickBot="1">
      <c r="A64" s="10"/>
      <c r="B64" s="10"/>
      <c r="C64" s="10"/>
      <c r="D64" s="10"/>
      <c r="E64" s="99"/>
      <c r="F64" s="21"/>
      <c r="G64" s="100"/>
      <c r="H64" s="54"/>
    </row>
    <row r="65" spans="1:8" ht="13.5" thickTop="1">
      <c r="A65" s="10"/>
      <c r="B65" s="10"/>
      <c r="C65" s="10"/>
      <c r="D65" s="10"/>
      <c r="E65" s="24"/>
      <c r="F65" s="21"/>
      <c r="G65" s="21"/>
      <c r="H65" s="54"/>
    </row>
    <row r="66" spans="1:8" ht="12.75">
      <c r="A66" s="10"/>
      <c r="B66" s="13" t="s">
        <v>67</v>
      </c>
      <c r="C66" s="10"/>
      <c r="D66" s="10"/>
      <c r="E66" s="79">
        <f>+E49/E46</f>
        <v>2.7375328337453646</v>
      </c>
      <c r="F66" s="14"/>
      <c r="G66" s="80">
        <f>+G49/G46</f>
        <v>2.7621445000542937</v>
      </c>
      <c r="H66" s="2"/>
    </row>
    <row r="67" spans="1:8" ht="3" customHeight="1" thickBot="1">
      <c r="A67" s="10"/>
      <c r="B67" s="10"/>
      <c r="C67" s="10"/>
      <c r="D67" s="10"/>
      <c r="E67" s="6"/>
      <c r="F67" s="14"/>
      <c r="G67" s="15"/>
      <c r="H67" s="2"/>
    </row>
    <row r="68" spans="1:8" ht="13.5" thickTop="1">
      <c r="A68" s="10"/>
      <c r="B68" s="10"/>
      <c r="C68" s="10"/>
      <c r="D68" s="10"/>
      <c r="E68" s="5"/>
      <c r="F68" s="14"/>
      <c r="G68" s="14"/>
      <c r="H68" s="2"/>
    </row>
    <row r="69" spans="1:8" ht="12.75">
      <c r="A69" s="10"/>
      <c r="B69" s="10"/>
      <c r="C69" s="10"/>
      <c r="D69" s="10"/>
      <c r="E69" s="5"/>
      <c r="F69" s="14"/>
      <c r="G69" s="14"/>
      <c r="H69" s="2"/>
    </row>
    <row r="70" spans="1:7" ht="30" customHeight="1">
      <c r="A70" s="13"/>
      <c r="B70" s="102" t="s">
        <v>77</v>
      </c>
      <c r="C70" s="103"/>
      <c r="D70" s="103"/>
      <c r="E70" s="103"/>
      <c r="F70" s="103"/>
      <c r="G70" s="103"/>
    </row>
    <row r="71" spans="1:7" ht="12.75">
      <c r="A71" s="10"/>
      <c r="B71" s="10"/>
      <c r="C71" s="10"/>
      <c r="D71" s="10"/>
      <c r="E71" s="42"/>
      <c r="F71" s="43"/>
      <c r="G71" s="43"/>
    </row>
    <row r="72" spans="1:7" ht="12.75">
      <c r="A72" s="10"/>
      <c r="B72" s="10"/>
      <c r="C72" s="10"/>
      <c r="D72" s="10"/>
      <c r="E72" s="42"/>
      <c r="F72" s="43"/>
      <c r="G72" s="43"/>
    </row>
    <row r="73" ht="12.75">
      <c r="A73" s="10"/>
    </row>
    <row r="74" spans="1:5" ht="12.75">
      <c r="A74" s="10"/>
      <c r="E74" s="5"/>
    </row>
    <row r="75" spans="1:7" ht="12.75">
      <c r="A75" s="10"/>
      <c r="B75" s="10"/>
      <c r="C75" s="10"/>
      <c r="D75" s="10"/>
      <c r="E75" s="5"/>
      <c r="F75" s="14"/>
      <c r="G75" s="14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5:7" ht="12.75">
      <c r="E82" s="5"/>
      <c r="F82" s="2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</sheetData>
  <mergeCells count="1">
    <mergeCell ref="B70:G70"/>
  </mergeCells>
  <printOptions/>
  <pageMargins left="0.75" right="0.61" top="0.4" bottom="0.43" header="0.31" footer="0.28"/>
  <pageSetup fitToHeight="1" fitToWidth="1" horizontalDpi="600" verticalDpi="600" orientation="portrait" paperSize="9" scale="99" r:id="rId1"/>
  <headerFooter alignWithMargins="0">
    <oddFooter>&amp;CPage &amp;P</oddFooter>
  </headerFooter>
  <rowBreaks count="2" manualBreakCount="2">
    <brk id="164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2">
      <selection activeCell="C16" sqref="C16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57421875" style="10" customWidth="1"/>
    <col min="6" max="6" width="9.28125" style="3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4</v>
      </c>
    </row>
    <row r="2" ht="12.75">
      <c r="A2" s="13" t="s">
        <v>98</v>
      </c>
    </row>
    <row r="4" ht="12.75">
      <c r="A4" s="13" t="s">
        <v>76</v>
      </c>
    </row>
    <row r="5" ht="12.75">
      <c r="B5" s="13"/>
    </row>
    <row r="6" spans="1:8" ht="12.75">
      <c r="A6" s="39" t="s">
        <v>64</v>
      </c>
      <c r="F6" s="8"/>
      <c r="G6" s="9"/>
      <c r="H6" s="9"/>
    </row>
    <row r="7" spans="1:8" ht="12.75">
      <c r="A7" s="39" t="s">
        <v>101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1"/>
      <c r="D9" s="17"/>
      <c r="E9" s="17"/>
      <c r="F9" s="28"/>
      <c r="G9" s="19"/>
      <c r="H9" s="9"/>
    </row>
    <row r="10" spans="3:8" ht="12.75">
      <c r="C10" s="104" t="s">
        <v>94</v>
      </c>
      <c r="D10" s="105"/>
      <c r="F10" s="107" t="s">
        <v>103</v>
      </c>
      <c r="G10" s="108"/>
      <c r="H10" s="9"/>
    </row>
    <row r="11" spans="3:8" ht="12.75">
      <c r="C11" s="106" t="s">
        <v>102</v>
      </c>
      <c r="D11" s="106"/>
      <c r="F11" s="106" t="s">
        <v>102</v>
      </c>
      <c r="G11" s="106"/>
      <c r="H11" s="9"/>
    </row>
    <row r="12" spans="3:8" ht="12.75">
      <c r="C12" s="75" t="s">
        <v>78</v>
      </c>
      <c r="D12" s="25" t="s">
        <v>17</v>
      </c>
      <c r="E12" s="25"/>
      <c r="F12" s="75" t="s">
        <v>78</v>
      </c>
      <c r="G12" s="25" t="s">
        <v>17</v>
      </c>
      <c r="H12" s="9"/>
    </row>
    <row r="13" spans="3:8" ht="12.75">
      <c r="C13" s="75" t="s">
        <v>0</v>
      </c>
      <c r="D13" s="25" t="s">
        <v>0</v>
      </c>
      <c r="E13" s="25"/>
      <c r="F13" s="75" t="s">
        <v>0</v>
      </c>
      <c r="G13" s="25" t="s">
        <v>0</v>
      </c>
      <c r="H13" s="9"/>
    </row>
    <row r="14" spans="1:8" ht="6" customHeight="1" thickBot="1">
      <c r="A14" s="29"/>
      <c r="B14" s="29"/>
      <c r="C14" s="44"/>
      <c r="D14" s="29"/>
      <c r="E14" s="29"/>
      <c r="F14" s="30"/>
      <c r="G14" s="31"/>
      <c r="H14" s="9"/>
    </row>
    <row r="15" spans="3:8" ht="12.75">
      <c r="C15" s="45"/>
      <c r="D15" s="82"/>
      <c r="E15" s="82"/>
      <c r="F15" s="83"/>
      <c r="G15" s="9"/>
      <c r="H15" s="9"/>
    </row>
    <row r="16" spans="2:9" ht="12.75">
      <c r="B16" s="32" t="s">
        <v>57</v>
      </c>
      <c r="C16" s="84">
        <v>36051</v>
      </c>
      <c r="D16" s="85">
        <v>47225</v>
      </c>
      <c r="E16" s="85"/>
      <c r="F16" s="84">
        <v>130899</v>
      </c>
      <c r="G16" s="21">
        <v>170910</v>
      </c>
      <c r="H16" s="8"/>
      <c r="I16" s="101"/>
    </row>
    <row r="17" spans="1:8" ht="5.25" customHeight="1" thickBot="1">
      <c r="A17" s="29"/>
      <c r="B17" s="76"/>
      <c r="C17" s="86"/>
      <c r="D17" s="87"/>
      <c r="E17" s="87"/>
      <c r="F17" s="86"/>
      <c r="G17" s="35"/>
      <c r="H17" s="8"/>
    </row>
    <row r="18" spans="2:8" ht="12.75">
      <c r="B18" s="32"/>
      <c r="C18" s="84"/>
      <c r="D18" s="85"/>
      <c r="E18" s="85"/>
      <c r="F18" s="84"/>
      <c r="G18" s="21"/>
      <c r="H18" s="8"/>
    </row>
    <row r="19" spans="2:9" ht="12.75">
      <c r="B19" s="32" t="s">
        <v>56</v>
      </c>
      <c r="C19" s="84">
        <v>2511</v>
      </c>
      <c r="D19" s="85">
        <v>4590</v>
      </c>
      <c r="E19" s="85"/>
      <c r="F19" s="84">
        <v>14252</v>
      </c>
      <c r="G19" s="21">
        <v>20804</v>
      </c>
      <c r="H19" s="8"/>
      <c r="I19" s="101"/>
    </row>
    <row r="20" spans="2:8" ht="12.75">
      <c r="B20" s="32"/>
      <c r="C20" s="84"/>
      <c r="D20" s="85"/>
      <c r="E20" s="85"/>
      <c r="F20" s="84"/>
      <c r="G20" s="21"/>
      <c r="H20" s="8"/>
    </row>
    <row r="21" spans="2:8" ht="12.75">
      <c r="B21" s="33" t="s">
        <v>58</v>
      </c>
      <c r="C21" s="84">
        <v>-931</v>
      </c>
      <c r="D21" s="85">
        <v>-424</v>
      </c>
      <c r="E21" s="85"/>
      <c r="F21" s="84">
        <v>-2251</v>
      </c>
      <c r="G21" s="21">
        <v>-763</v>
      </c>
      <c r="H21" s="8"/>
    </row>
    <row r="22" spans="2:8" ht="12.75">
      <c r="B22" s="32" t="s">
        <v>36</v>
      </c>
      <c r="C22" s="84">
        <v>48</v>
      </c>
      <c r="D22" s="85">
        <v>233</v>
      </c>
      <c r="E22" s="85"/>
      <c r="F22" s="84">
        <v>269</v>
      </c>
      <c r="G22" s="21">
        <v>513</v>
      </c>
      <c r="H22" s="8"/>
    </row>
    <row r="23" spans="2:8" ht="12.75">
      <c r="B23" s="33" t="s">
        <v>97</v>
      </c>
      <c r="C23" s="84">
        <v>394</v>
      </c>
      <c r="D23" s="85">
        <v>-874</v>
      </c>
      <c r="E23" s="85"/>
      <c r="F23" s="84">
        <v>746</v>
      </c>
      <c r="G23" s="21">
        <v>2299</v>
      </c>
      <c r="H23" s="8"/>
    </row>
    <row r="24" spans="1:8" ht="4.5" customHeight="1">
      <c r="A24" s="77"/>
      <c r="B24" s="78"/>
      <c r="C24" s="88"/>
      <c r="D24" s="89"/>
      <c r="E24" s="89"/>
      <c r="F24" s="88"/>
      <c r="G24" s="22"/>
      <c r="H24" s="8"/>
    </row>
    <row r="25" spans="2:9" ht="12.75">
      <c r="B25" s="32" t="s">
        <v>59</v>
      </c>
      <c r="C25" s="84">
        <f>SUM(C19:C24)</f>
        <v>2022</v>
      </c>
      <c r="D25" s="21">
        <f>SUM(D19:D24)</f>
        <v>3525</v>
      </c>
      <c r="E25" s="85"/>
      <c r="F25" s="84">
        <f>SUM(F19:F24)</f>
        <v>13016</v>
      </c>
      <c r="G25" s="21">
        <f>SUM(G19:G24)</f>
        <v>22853</v>
      </c>
      <c r="H25" s="8"/>
      <c r="I25" s="101"/>
    </row>
    <row r="26" spans="2:8" ht="12.75">
      <c r="B26" s="32" t="s">
        <v>60</v>
      </c>
      <c r="C26" s="84">
        <v>-1827</v>
      </c>
      <c r="D26" s="85">
        <v>-2777</v>
      </c>
      <c r="E26" s="85"/>
      <c r="F26" s="84">
        <v>-7364</v>
      </c>
      <c r="G26" s="21">
        <v>-8916</v>
      </c>
      <c r="H26" s="8"/>
    </row>
    <row r="27" spans="1:8" ht="3.75" customHeight="1">
      <c r="A27" s="55"/>
      <c r="B27" s="55"/>
      <c r="C27" s="88"/>
      <c r="D27" s="89"/>
      <c r="E27" s="89"/>
      <c r="F27" s="89"/>
      <c r="G27" s="22"/>
      <c r="H27" s="8"/>
    </row>
    <row r="28" spans="2:9" ht="12.75">
      <c r="B28" s="32" t="s">
        <v>61</v>
      </c>
      <c r="C28" s="84">
        <f>SUM(C25:C27)</f>
        <v>195</v>
      </c>
      <c r="D28" s="21">
        <f>SUM(D25:D27)</f>
        <v>748</v>
      </c>
      <c r="E28" s="85"/>
      <c r="F28" s="84">
        <f>SUM(F25:F27)</f>
        <v>5652</v>
      </c>
      <c r="G28" s="21">
        <f>SUM(G25:G27)</f>
        <v>13937</v>
      </c>
      <c r="H28" s="8"/>
      <c r="I28" s="21"/>
    </row>
    <row r="29" spans="2:8" ht="12.75">
      <c r="B29" s="32" t="s">
        <v>62</v>
      </c>
      <c r="C29" s="84">
        <v>38</v>
      </c>
      <c r="D29" s="85">
        <v>-151</v>
      </c>
      <c r="E29" s="85"/>
      <c r="F29" s="84">
        <v>-73</v>
      </c>
      <c r="G29" s="21">
        <v>-381</v>
      </c>
      <c r="H29" s="8"/>
    </row>
    <row r="30" spans="1:8" ht="2.25" customHeight="1">
      <c r="A30" s="55"/>
      <c r="B30" s="55"/>
      <c r="C30" s="88"/>
      <c r="D30" s="89"/>
      <c r="E30" s="89"/>
      <c r="F30" s="89"/>
      <c r="G30" s="22"/>
      <c r="H30" s="8"/>
    </row>
    <row r="31" spans="2:9" ht="12.75">
      <c r="B31" s="26" t="s">
        <v>34</v>
      </c>
      <c r="C31" s="84">
        <f>SUM(C28:C30)</f>
        <v>233</v>
      </c>
      <c r="D31" s="21">
        <f>SUM(D28:D30)</f>
        <v>597</v>
      </c>
      <c r="E31" s="85"/>
      <c r="F31" s="84">
        <f>SUM(F28:F30)</f>
        <v>5579</v>
      </c>
      <c r="G31" s="21">
        <f>SUM(G28:G30)</f>
        <v>13556</v>
      </c>
      <c r="H31" s="8"/>
      <c r="I31" s="21"/>
    </row>
    <row r="32" spans="1:8" ht="4.5" customHeight="1" thickBot="1">
      <c r="A32" s="56"/>
      <c r="B32" s="56"/>
      <c r="C32" s="86"/>
      <c r="D32" s="87"/>
      <c r="E32" s="87"/>
      <c r="F32" s="87"/>
      <c r="G32" s="35"/>
      <c r="H32" s="8"/>
    </row>
    <row r="33" spans="3:9" ht="12.75">
      <c r="C33" s="84"/>
      <c r="D33" s="85"/>
      <c r="E33" s="85"/>
      <c r="F33" s="90"/>
      <c r="G33" s="23"/>
      <c r="H33" s="8"/>
      <c r="I33" s="21"/>
    </row>
    <row r="34" spans="2:8" ht="12.75">
      <c r="B34" s="10" t="s">
        <v>18</v>
      </c>
      <c r="C34" s="93">
        <f>+$C$31/(102425)*100</f>
        <v>0.227483524530144</v>
      </c>
      <c r="D34" s="92">
        <v>0.59</v>
      </c>
      <c r="E34" s="92"/>
      <c r="F34" s="93">
        <f>+$F$31/(102425)*100</f>
        <v>5.44691237490847</v>
      </c>
      <c r="G34" s="37">
        <v>13.46</v>
      </c>
      <c r="H34" s="8"/>
    </row>
    <row r="35" spans="1:8" ht="3.75" customHeight="1" thickBot="1">
      <c r="A35" s="73"/>
      <c r="B35" s="73"/>
      <c r="C35" s="94"/>
      <c r="D35" s="95"/>
      <c r="E35" s="95"/>
      <c r="F35" s="94"/>
      <c r="G35" s="38"/>
      <c r="H35" s="8"/>
    </row>
    <row r="36" spans="2:8" ht="18.75" customHeight="1">
      <c r="B36" s="10" t="s">
        <v>19</v>
      </c>
      <c r="C36" s="93">
        <v>0.23</v>
      </c>
      <c r="D36" s="92">
        <v>0.58</v>
      </c>
      <c r="E36" s="92"/>
      <c r="F36" s="93">
        <v>5.45</v>
      </c>
      <c r="G36" s="37">
        <v>13.14</v>
      </c>
      <c r="H36" s="8"/>
    </row>
    <row r="37" spans="1:8" ht="4.5" customHeight="1" thickBot="1">
      <c r="A37" s="73"/>
      <c r="B37" s="73"/>
      <c r="C37" s="94"/>
      <c r="D37" s="95"/>
      <c r="E37" s="95"/>
      <c r="F37" s="94"/>
      <c r="G37" s="38"/>
      <c r="H37" s="8"/>
    </row>
    <row r="38" spans="3:8" ht="12.75">
      <c r="C38" s="91"/>
      <c r="D38" s="92"/>
      <c r="E38" s="92"/>
      <c r="F38" s="93"/>
      <c r="G38" s="37"/>
      <c r="H38" s="8"/>
    </row>
    <row r="39" spans="3:8" ht="12.75">
      <c r="C39" s="72"/>
      <c r="D39" s="36"/>
      <c r="E39" s="36"/>
      <c r="F39" s="74"/>
      <c r="G39" s="37"/>
      <c r="H39" s="9"/>
    </row>
    <row r="40" spans="2:8" ht="28.5" customHeight="1">
      <c r="B40" s="102" t="s">
        <v>80</v>
      </c>
      <c r="C40" s="103"/>
      <c r="D40" s="103"/>
      <c r="E40" s="103"/>
      <c r="F40" s="103"/>
      <c r="G40" s="103"/>
      <c r="H40" s="27"/>
    </row>
    <row r="41" spans="3:8" ht="12.75" customHeight="1">
      <c r="C41" s="24"/>
      <c r="D41" s="21"/>
      <c r="E41" s="21"/>
      <c r="F41" s="34"/>
      <c r="G41" s="23"/>
      <c r="H41" s="9"/>
    </row>
    <row r="42" spans="3:8" ht="12.75">
      <c r="C42" s="24"/>
      <c r="D42" s="21"/>
      <c r="E42" s="21"/>
      <c r="F42" s="34"/>
      <c r="G42" s="23"/>
      <c r="H42" s="9"/>
    </row>
    <row r="43" spans="3:8" ht="12.75">
      <c r="C43" s="24"/>
      <c r="D43" s="21"/>
      <c r="E43" s="21"/>
      <c r="F43" s="34"/>
      <c r="G43" s="23"/>
      <c r="H43" s="9"/>
    </row>
    <row r="44" spans="3:8" ht="12.75">
      <c r="C44" s="24"/>
      <c r="D44" s="21"/>
      <c r="E44" s="21"/>
      <c r="F44" s="34"/>
      <c r="G44" s="23"/>
      <c r="H44" s="9"/>
    </row>
    <row r="45" spans="3:8" ht="12.75">
      <c r="C45" s="24"/>
      <c r="D45" s="21"/>
      <c r="E45" s="21"/>
      <c r="F45" s="34"/>
      <c r="G45" s="23"/>
      <c r="H45" s="9"/>
    </row>
    <row r="46" spans="3:8" ht="12.75">
      <c r="C46" s="24"/>
      <c r="D46" s="21"/>
      <c r="E46" s="21"/>
      <c r="F46" s="34"/>
      <c r="G46" s="23"/>
      <c r="H46" s="9"/>
    </row>
    <row r="47" spans="3:8" ht="12.75">
      <c r="C47" s="24"/>
      <c r="D47" s="21"/>
      <c r="E47" s="21"/>
      <c r="F47" s="34"/>
      <c r="G47" s="23"/>
      <c r="H47" s="9"/>
    </row>
    <row r="48" spans="3:8" ht="12.75">
      <c r="C48" s="24"/>
      <c r="D48" s="21"/>
      <c r="E48" s="21"/>
      <c r="F48" s="34"/>
      <c r="G48" s="23"/>
      <c r="H48" s="9"/>
    </row>
    <row r="49" spans="3:8" ht="12.75">
      <c r="C49" s="24"/>
      <c r="D49" s="21"/>
      <c r="E49" s="21"/>
      <c r="F49" s="34"/>
      <c r="G49" s="23"/>
      <c r="H49" s="9"/>
    </row>
    <row r="50" spans="3:8" ht="12.75">
      <c r="C50" s="24"/>
      <c r="D50" s="21"/>
      <c r="E50" s="21"/>
      <c r="F50" s="34"/>
      <c r="G50" s="23"/>
      <c r="H50" s="9"/>
    </row>
    <row r="51" spans="3:8" ht="12.75">
      <c r="C51" s="24"/>
      <c r="D51" s="21"/>
      <c r="E51" s="21"/>
      <c r="F51" s="34"/>
      <c r="G51" s="23"/>
      <c r="H51" s="9"/>
    </row>
    <row r="52" spans="3:8" ht="12.75">
      <c r="C52" s="24"/>
      <c r="D52" s="21"/>
      <c r="E52" s="21"/>
      <c r="F52" s="34"/>
      <c r="G52" s="23"/>
      <c r="H52" s="9"/>
    </row>
    <row r="53" spans="3:8" ht="12.75">
      <c r="C53" s="24"/>
      <c r="D53" s="21"/>
      <c r="E53" s="21"/>
      <c r="F53" s="34"/>
      <c r="G53" s="23"/>
      <c r="H53" s="9"/>
    </row>
    <row r="54" spans="3:8" ht="12.75">
      <c r="C54" s="24"/>
      <c r="D54" s="21"/>
      <c r="E54" s="21"/>
      <c r="F54" s="34"/>
      <c r="G54" s="23"/>
      <c r="H54" s="9"/>
    </row>
    <row r="55" spans="3:8" ht="12.75">
      <c r="C55" s="24"/>
      <c r="D55" s="21"/>
      <c r="E55" s="21"/>
      <c r="F55" s="34"/>
      <c r="G55" s="23"/>
      <c r="H55" s="9"/>
    </row>
    <row r="56" spans="3:8" ht="12.75">
      <c r="C56" s="24"/>
      <c r="D56" s="21"/>
      <c r="E56" s="21"/>
      <c r="F56" s="34"/>
      <c r="G56" s="23"/>
      <c r="H56" s="9"/>
    </row>
    <row r="57" spans="3:8" ht="12.75">
      <c r="C57" s="24"/>
      <c r="D57" s="21"/>
      <c r="E57" s="21"/>
      <c r="F57" s="34"/>
      <c r="G57" s="23"/>
      <c r="H57" s="9"/>
    </row>
    <row r="58" spans="3:8" ht="12.75">
      <c r="C58" s="24"/>
      <c r="D58" s="21"/>
      <c r="E58" s="21"/>
      <c r="F58" s="34"/>
      <c r="G58" s="23"/>
      <c r="H58" s="9"/>
    </row>
    <row r="59" spans="3:8" ht="12.75">
      <c r="C59" s="24"/>
      <c r="D59" s="21"/>
      <c r="E59" s="21"/>
      <c r="F59" s="34"/>
      <c r="G59" s="23"/>
      <c r="H59" s="9"/>
    </row>
    <row r="60" spans="3:8" ht="12.75">
      <c r="C60" s="24"/>
      <c r="D60" s="21"/>
      <c r="E60" s="21"/>
      <c r="F60" s="34"/>
      <c r="G60" s="23"/>
      <c r="H60" s="9"/>
    </row>
    <row r="61" spans="3:8" ht="12.75">
      <c r="C61" s="24"/>
      <c r="D61" s="21"/>
      <c r="E61" s="21"/>
      <c r="F61" s="34"/>
      <c r="G61" s="23"/>
      <c r="H61" s="9"/>
    </row>
    <row r="62" spans="3:7" ht="12.75">
      <c r="C62" s="24"/>
      <c r="D62" s="21"/>
      <c r="E62" s="21"/>
      <c r="F62" s="24"/>
      <c r="G62" s="21"/>
    </row>
    <row r="63" spans="3:7" ht="12.75">
      <c r="C63" s="24"/>
      <c r="D63" s="21"/>
      <c r="E63" s="21"/>
      <c r="F63" s="24"/>
      <c r="G63" s="21"/>
    </row>
    <row r="64" spans="3:7" ht="12.75">
      <c r="C64" s="24"/>
      <c r="D64" s="21"/>
      <c r="E64" s="21"/>
      <c r="F64" s="24"/>
      <c r="G64" s="21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workbookViewId="0" topLeftCell="A19">
      <selection activeCell="C36" sqref="C36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4</v>
      </c>
    </row>
    <row r="2" ht="12.75">
      <c r="A2" s="13" t="s">
        <v>98</v>
      </c>
    </row>
    <row r="4" ht="12.75">
      <c r="A4" s="13" t="s">
        <v>76</v>
      </c>
    </row>
    <row r="6" ht="12.75">
      <c r="A6" s="39" t="s">
        <v>65</v>
      </c>
    </row>
    <row r="7" ht="12.75">
      <c r="A7" s="39" t="s">
        <v>101</v>
      </c>
    </row>
    <row r="9" spans="1:8" s="61" customFormat="1" ht="6.75" customHeight="1">
      <c r="A9" s="60"/>
      <c r="B9" s="60"/>
      <c r="C9" s="60"/>
      <c r="D9" s="60"/>
      <c r="E9" s="60"/>
      <c r="F9" s="60"/>
      <c r="G9" s="60"/>
      <c r="H9" s="60"/>
    </row>
    <row r="10" spans="3:7" s="61" customFormat="1" ht="12.75">
      <c r="C10" s="109" t="s">
        <v>20</v>
      </c>
      <c r="D10" s="109"/>
      <c r="E10" s="109"/>
      <c r="F10" s="109"/>
      <c r="G10" s="62" t="s">
        <v>21</v>
      </c>
    </row>
    <row r="11" spans="2:8" s="61" customFormat="1" ht="12.75">
      <c r="B11" s="62"/>
      <c r="C11" s="62" t="s">
        <v>22</v>
      </c>
      <c r="D11" s="62" t="s">
        <v>22</v>
      </c>
      <c r="E11" s="62" t="s">
        <v>23</v>
      </c>
      <c r="F11" s="62" t="s">
        <v>24</v>
      </c>
      <c r="G11" s="62" t="s">
        <v>25</v>
      </c>
      <c r="H11" s="62"/>
    </row>
    <row r="12" spans="2:8" s="61" customFormat="1" ht="12.75">
      <c r="B12" s="62"/>
      <c r="C12" s="62" t="s">
        <v>26</v>
      </c>
      <c r="D12" s="62" t="s">
        <v>27</v>
      </c>
      <c r="E12" s="62" t="s">
        <v>28</v>
      </c>
      <c r="F12" s="62" t="s">
        <v>28</v>
      </c>
      <c r="G12" s="63" t="s">
        <v>95</v>
      </c>
      <c r="H12" s="62" t="s">
        <v>29</v>
      </c>
    </row>
    <row r="13" spans="2:8" s="61" customFormat="1" ht="12.75">
      <c r="B13" s="62"/>
      <c r="C13" s="63" t="s">
        <v>0</v>
      </c>
      <c r="D13" s="63" t="s">
        <v>0</v>
      </c>
      <c r="E13" s="63" t="s">
        <v>0</v>
      </c>
      <c r="F13" s="63" t="s">
        <v>0</v>
      </c>
      <c r="G13" s="63" t="s">
        <v>0</v>
      </c>
      <c r="H13" s="63" t="s">
        <v>0</v>
      </c>
    </row>
    <row r="14" spans="1:8" s="61" customFormat="1" ht="6" customHeight="1" thickBot="1">
      <c r="A14" s="64"/>
      <c r="B14" s="65"/>
      <c r="C14" s="66"/>
      <c r="D14" s="66"/>
      <c r="E14" s="66"/>
      <c r="F14" s="66"/>
      <c r="G14" s="66"/>
      <c r="H14" s="66"/>
    </row>
    <row r="15" spans="2:8" s="61" customFormat="1" ht="10.5" customHeight="1">
      <c r="B15" s="62"/>
      <c r="C15" s="63"/>
      <c r="D15" s="63"/>
      <c r="E15" s="63"/>
      <c r="F15" s="63"/>
      <c r="G15" s="63"/>
      <c r="H15" s="63"/>
    </row>
    <row r="16" spans="2:8" s="61" customFormat="1" ht="12.75">
      <c r="B16" s="39" t="s">
        <v>88</v>
      </c>
      <c r="C16" s="68">
        <v>100199</v>
      </c>
      <c r="D16" s="68">
        <v>63665</v>
      </c>
      <c r="E16" s="68">
        <v>3532</v>
      </c>
      <c r="F16" s="68">
        <v>1194</v>
      </c>
      <c r="G16" s="68">
        <v>100340</v>
      </c>
      <c r="H16" s="68">
        <f>SUM(C16:G16)</f>
        <v>268930</v>
      </c>
    </row>
    <row r="17" spans="2:8" s="61" customFormat="1" ht="12.75">
      <c r="B17" s="61" t="s">
        <v>30</v>
      </c>
      <c r="C17" s="68">
        <v>0</v>
      </c>
      <c r="D17" s="68">
        <v>0</v>
      </c>
      <c r="E17" s="68">
        <v>0</v>
      </c>
      <c r="F17" s="68">
        <v>-41</v>
      </c>
      <c r="G17" s="68">
        <v>0</v>
      </c>
      <c r="H17" s="68">
        <f>SUM(C17:G17)</f>
        <v>-41</v>
      </c>
    </row>
    <row r="18" spans="2:8" s="61" customFormat="1" ht="12.75">
      <c r="B18" s="67" t="s">
        <v>34</v>
      </c>
      <c r="C18" s="68">
        <v>0</v>
      </c>
      <c r="D18" s="68">
        <v>0</v>
      </c>
      <c r="E18" s="68">
        <v>0</v>
      </c>
      <c r="F18" s="68">
        <v>0</v>
      </c>
      <c r="G18" s="68">
        <f>+'P&amp;L'!G31</f>
        <v>13556</v>
      </c>
      <c r="H18" s="68">
        <f>SUM(C18:G18)</f>
        <v>13556</v>
      </c>
    </row>
    <row r="19" spans="2:8" s="61" customFormat="1" ht="12.75">
      <c r="B19" s="61" t="s">
        <v>32</v>
      </c>
      <c r="C19" s="68">
        <v>0</v>
      </c>
      <c r="D19" s="68">
        <v>0</v>
      </c>
      <c r="E19" s="68">
        <v>0</v>
      </c>
      <c r="F19" s="68">
        <v>0</v>
      </c>
      <c r="G19" s="68">
        <f>+'Cash Flow'!E37</f>
        <v>-4112</v>
      </c>
      <c r="H19" s="68">
        <f>SUM(C19:G19)</f>
        <v>-4112</v>
      </c>
    </row>
    <row r="20" spans="2:8" s="61" customFormat="1" ht="12.75">
      <c r="B20" s="61" t="s">
        <v>33</v>
      </c>
      <c r="C20" s="68">
        <v>1012</v>
      </c>
      <c r="D20" s="68">
        <v>86</v>
      </c>
      <c r="E20" s="68">
        <v>0</v>
      </c>
      <c r="F20" s="68">
        <v>0</v>
      </c>
      <c r="G20" s="68">
        <v>0</v>
      </c>
      <c r="H20" s="68">
        <f>SUM(C20:G20)</f>
        <v>1098</v>
      </c>
    </row>
    <row r="21" spans="1:8" s="61" customFormat="1" ht="3.75" customHeight="1">
      <c r="A21" s="69"/>
      <c r="B21" s="69"/>
      <c r="C21" s="69"/>
      <c r="D21" s="69"/>
      <c r="E21" s="69"/>
      <c r="F21" s="69"/>
      <c r="G21" s="69"/>
      <c r="H21" s="69"/>
    </row>
    <row r="22" spans="2:8" s="61" customFormat="1" ht="18" customHeight="1">
      <c r="B22" s="39" t="s">
        <v>104</v>
      </c>
      <c r="C22" s="68">
        <f aca="true" t="shared" si="0" ref="C22:H22">SUM(C16:C21)</f>
        <v>101211</v>
      </c>
      <c r="D22" s="68">
        <f t="shared" si="0"/>
        <v>63751</v>
      </c>
      <c r="E22" s="68">
        <f t="shared" si="0"/>
        <v>3532</v>
      </c>
      <c r="F22" s="68">
        <f t="shared" si="0"/>
        <v>1153</v>
      </c>
      <c r="G22" s="68">
        <f t="shared" si="0"/>
        <v>109784</v>
      </c>
      <c r="H22" s="68">
        <f t="shared" si="0"/>
        <v>279431</v>
      </c>
    </row>
    <row r="23" spans="1:8" s="61" customFormat="1" ht="4.5" customHeight="1" thickBot="1">
      <c r="A23" s="70"/>
      <c r="B23" s="70"/>
      <c r="C23" s="70"/>
      <c r="D23" s="70"/>
      <c r="E23" s="70"/>
      <c r="F23" s="70"/>
      <c r="G23" s="70"/>
      <c r="H23" s="70"/>
    </row>
    <row r="24" spans="3:9" s="61" customFormat="1" ht="13.5" thickTop="1">
      <c r="C24" s="68"/>
      <c r="D24" s="68"/>
      <c r="E24" s="68"/>
      <c r="F24" s="68"/>
      <c r="G24" s="68"/>
      <c r="H24" s="68"/>
      <c r="I24" s="68"/>
    </row>
    <row r="25" spans="2:8" s="61" customFormat="1" ht="12.75">
      <c r="B25" s="62"/>
      <c r="C25" s="63"/>
      <c r="D25" s="63"/>
      <c r="E25" s="63"/>
      <c r="F25" s="63"/>
      <c r="G25" s="63"/>
      <c r="H25" s="63"/>
    </row>
    <row r="26" spans="2:8" s="61" customFormat="1" ht="12.75">
      <c r="B26" s="39" t="s">
        <v>88</v>
      </c>
      <c r="C26" s="68">
        <f>+C16</f>
        <v>100199</v>
      </c>
      <c r="D26" s="68">
        <f>+D16</f>
        <v>63665</v>
      </c>
      <c r="E26" s="68">
        <f>+E16</f>
        <v>3532</v>
      </c>
      <c r="F26" s="68">
        <f>+F16</f>
        <v>1194</v>
      </c>
      <c r="G26" s="68">
        <f>+G16</f>
        <v>100340</v>
      </c>
      <c r="H26" s="68">
        <f>SUM(C26:G26)</f>
        <v>268930</v>
      </c>
    </row>
    <row r="27" spans="2:8" s="61" customFormat="1" ht="12.75">
      <c r="B27" s="61" t="s">
        <v>30</v>
      </c>
      <c r="C27" s="68">
        <v>0</v>
      </c>
      <c r="D27" s="68">
        <v>0</v>
      </c>
      <c r="E27" s="68">
        <v>0</v>
      </c>
      <c r="F27" s="68">
        <v>-23</v>
      </c>
      <c r="G27" s="68">
        <v>0</v>
      </c>
      <c r="H27" s="68">
        <f>SUM(C27:G27)</f>
        <v>-23</v>
      </c>
    </row>
    <row r="28" spans="2:8" s="61" customFormat="1" ht="12.75">
      <c r="B28" s="61" t="s">
        <v>31</v>
      </c>
      <c r="C28" s="68">
        <v>0</v>
      </c>
      <c r="D28" s="68">
        <v>0</v>
      </c>
      <c r="E28" s="68">
        <v>0</v>
      </c>
      <c r="F28" s="68">
        <v>0</v>
      </c>
      <c r="G28" s="68">
        <v>16006</v>
      </c>
      <c r="H28" s="68">
        <f>SUM(C28:G28)</f>
        <v>16006</v>
      </c>
    </row>
    <row r="29" spans="2:8" s="61" customFormat="1" ht="12.75">
      <c r="B29" s="61" t="s">
        <v>32</v>
      </c>
      <c r="C29" s="68">
        <v>0</v>
      </c>
      <c r="D29" s="68">
        <v>0</v>
      </c>
      <c r="E29" s="68">
        <v>0</v>
      </c>
      <c r="F29" s="68">
        <v>0</v>
      </c>
      <c r="G29" s="68">
        <v>-6298</v>
      </c>
      <c r="H29" s="68">
        <f>SUM(C29:G29)</f>
        <v>-6298</v>
      </c>
    </row>
    <row r="30" spans="2:8" s="61" customFormat="1" ht="12.75">
      <c r="B30" s="61" t="s">
        <v>33</v>
      </c>
      <c r="C30" s="68">
        <v>1102</v>
      </c>
      <c r="D30" s="68">
        <v>91</v>
      </c>
      <c r="E30" s="68">
        <v>0</v>
      </c>
      <c r="F30" s="68">
        <v>0</v>
      </c>
      <c r="G30" s="68">
        <v>0</v>
      </c>
      <c r="H30" s="68">
        <f>SUM(C30:G30)</f>
        <v>1193</v>
      </c>
    </row>
    <row r="31" spans="1:8" s="61" customFormat="1" ht="4.5" customHeight="1">
      <c r="A31" s="69"/>
      <c r="B31" s="69"/>
      <c r="C31" s="69"/>
      <c r="D31" s="69"/>
      <c r="E31" s="69"/>
      <c r="F31" s="69"/>
      <c r="G31" s="69"/>
      <c r="H31" s="69"/>
    </row>
    <row r="32" spans="2:8" s="61" customFormat="1" ht="12.75">
      <c r="B32" s="39" t="s">
        <v>89</v>
      </c>
      <c r="C32" s="68">
        <f aca="true" t="shared" si="1" ref="C32:H32">SUM(C26:C31)</f>
        <v>101301</v>
      </c>
      <c r="D32" s="68">
        <f t="shared" si="1"/>
        <v>63756</v>
      </c>
      <c r="E32" s="68">
        <f t="shared" si="1"/>
        <v>3532</v>
      </c>
      <c r="F32" s="68">
        <f t="shared" si="1"/>
        <v>1171</v>
      </c>
      <c r="G32" s="68">
        <f t="shared" si="1"/>
        <v>110048</v>
      </c>
      <c r="H32" s="68">
        <f t="shared" si="1"/>
        <v>279808</v>
      </c>
    </row>
    <row r="33" spans="2:8" s="61" customFormat="1" ht="12.75">
      <c r="B33" s="61" t="s">
        <v>30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f>SUM(C33:G33)</f>
        <v>0</v>
      </c>
    </row>
    <row r="34" spans="2:8" s="61" customFormat="1" ht="12.75">
      <c r="B34" s="67" t="s">
        <v>34</v>
      </c>
      <c r="C34" s="68">
        <v>0</v>
      </c>
      <c r="D34" s="68">
        <v>0</v>
      </c>
      <c r="E34" s="68">
        <v>0</v>
      </c>
      <c r="F34" s="68">
        <v>0</v>
      </c>
      <c r="G34" s="68">
        <f>+'P&amp;L'!F31</f>
        <v>5579</v>
      </c>
      <c r="H34" s="68">
        <f>SUM(C34:G34)</f>
        <v>5579</v>
      </c>
    </row>
    <row r="35" spans="2:9" s="61" customFormat="1" ht="12.75">
      <c r="B35" s="61" t="s">
        <v>32</v>
      </c>
      <c r="C35" s="68">
        <v>0</v>
      </c>
      <c r="D35" s="68">
        <v>0</v>
      </c>
      <c r="E35" s="68">
        <v>0</v>
      </c>
      <c r="F35" s="68">
        <v>0</v>
      </c>
      <c r="G35" s="68">
        <f>+'Cash Flow'!C37</f>
        <v>-4558</v>
      </c>
      <c r="H35" s="68">
        <f>SUM(C35:G35)</f>
        <v>-4558</v>
      </c>
      <c r="I35" s="68"/>
    </row>
    <row r="36" spans="2:8" s="61" customFormat="1" ht="12.75">
      <c r="B36" s="61" t="s">
        <v>33</v>
      </c>
      <c r="C36" s="68">
        <f>BSheet!E46-Equity!C32</f>
        <v>2251</v>
      </c>
      <c r="D36" s="68">
        <v>397</v>
      </c>
      <c r="E36" s="68">
        <v>0</v>
      </c>
      <c r="F36" s="68">
        <v>0</v>
      </c>
      <c r="G36" s="68">
        <v>0</v>
      </c>
      <c r="H36" s="68">
        <f>SUM(C36:G36)</f>
        <v>2648</v>
      </c>
    </row>
    <row r="37" spans="1:8" s="61" customFormat="1" ht="7.5" customHeight="1">
      <c r="A37" s="69"/>
      <c r="B37" s="69"/>
      <c r="C37" s="69"/>
      <c r="D37" s="69"/>
      <c r="E37" s="69"/>
      <c r="F37" s="69"/>
      <c r="G37" s="69"/>
      <c r="H37" s="69"/>
    </row>
    <row r="38" spans="2:8" s="3" customFormat="1" ht="18" customHeight="1">
      <c r="B38" s="39" t="s">
        <v>105</v>
      </c>
      <c r="C38" s="24">
        <f aca="true" t="shared" si="2" ref="C38:H38">SUM(C32:C37)</f>
        <v>103552</v>
      </c>
      <c r="D38" s="24">
        <f t="shared" si="2"/>
        <v>64153</v>
      </c>
      <c r="E38" s="24">
        <f t="shared" si="2"/>
        <v>3532</v>
      </c>
      <c r="F38" s="24">
        <f t="shared" si="2"/>
        <v>1171</v>
      </c>
      <c r="G38" s="24">
        <f t="shared" si="2"/>
        <v>111069</v>
      </c>
      <c r="H38" s="24">
        <f t="shared" si="2"/>
        <v>283477</v>
      </c>
    </row>
    <row r="39" spans="1:8" s="61" customFormat="1" ht="6" customHeight="1" thickBot="1">
      <c r="A39" s="70"/>
      <c r="B39" s="70"/>
      <c r="C39" s="70"/>
      <c r="D39" s="70"/>
      <c r="E39" s="70"/>
      <c r="F39" s="70"/>
      <c r="G39" s="70"/>
      <c r="H39" s="70"/>
    </row>
    <row r="40" spans="3:8" s="61" customFormat="1" ht="13.5" thickTop="1">
      <c r="C40" s="68"/>
      <c r="D40" s="68"/>
      <c r="E40" s="68"/>
      <c r="F40" s="68"/>
      <c r="G40" s="68"/>
      <c r="H40" s="68"/>
    </row>
    <row r="41" spans="3:8" s="61" customFormat="1" ht="12.75">
      <c r="C41" s="68"/>
      <c r="D41" s="68"/>
      <c r="E41" s="68"/>
      <c r="F41" s="68"/>
      <c r="G41" s="68"/>
      <c r="H41" s="68"/>
    </row>
    <row r="42" s="61" customFormat="1" ht="12.75">
      <c r="H42" s="68"/>
    </row>
    <row r="43" s="61" customFormat="1" ht="12.75"/>
    <row r="44" s="61" customFormat="1" ht="12.75"/>
    <row r="45" s="61" customFormat="1" ht="2.25" customHeight="1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4.5" customHeight="1"/>
    <row r="54" s="61" customFormat="1" ht="12.75"/>
    <row r="55" spans="3:8" s="61" customFormat="1" ht="12.75">
      <c r="C55" s="68"/>
      <c r="D55" s="68"/>
      <c r="E55" s="68"/>
      <c r="F55" s="68"/>
      <c r="G55" s="68"/>
      <c r="H55" s="68"/>
    </row>
    <row r="56" spans="2:8" s="61" customFormat="1" ht="32.25" customHeight="1">
      <c r="B56" s="102" t="s">
        <v>79</v>
      </c>
      <c r="C56" s="103"/>
      <c r="D56" s="103"/>
      <c r="E56" s="103"/>
      <c r="F56" s="103"/>
      <c r="G56" s="103"/>
      <c r="H56" s="103"/>
    </row>
    <row r="57" s="61" customFormat="1" ht="12.75"/>
    <row r="58" s="61" customFormat="1" ht="12.75"/>
    <row r="59" s="61" customFormat="1" ht="12.75"/>
  </sheetData>
  <mergeCells count="2">
    <mergeCell ref="C10:F10"/>
    <mergeCell ref="B56:H56"/>
  </mergeCells>
  <printOptions/>
  <pageMargins left="0.66" right="0.36" top="1" bottom="0.86" header="0.5" footer="0.5"/>
  <pageSetup fitToHeight="1" fitToWidth="1" horizontalDpi="600" verticalDpi="600" orientation="portrait" paperSize="9" scale="97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workbookViewId="0" topLeftCell="A13">
      <selection activeCell="H55" sqref="H55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98</v>
      </c>
    </row>
    <row r="4" ht="12.75">
      <c r="A4" s="13" t="s">
        <v>76</v>
      </c>
    </row>
    <row r="6" ht="12.75">
      <c r="A6" s="39" t="s">
        <v>66</v>
      </c>
    </row>
    <row r="7" ht="12.75">
      <c r="A7" s="39" t="s">
        <v>101</v>
      </c>
    </row>
    <row r="8" ht="12.75">
      <c r="C8" s="45"/>
    </row>
    <row r="9" spans="1:5" ht="3" customHeight="1">
      <c r="A9" s="40"/>
      <c r="B9" s="40"/>
      <c r="C9" s="48"/>
      <c r="D9" s="40"/>
      <c r="E9" s="17"/>
    </row>
    <row r="10" spans="2:5" ht="16.5" customHeight="1">
      <c r="B10" s="10"/>
      <c r="C10" s="46" t="s">
        <v>106</v>
      </c>
      <c r="E10" s="47" t="s">
        <v>107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1"/>
      <c r="B12" s="29"/>
      <c r="C12" s="49"/>
      <c r="D12" s="41"/>
      <c r="E12" s="50"/>
    </row>
    <row r="13" spans="1:5" ht="9" customHeight="1">
      <c r="A13" s="51"/>
      <c r="B13" s="18"/>
      <c r="C13" s="52"/>
      <c r="D13" s="51"/>
      <c r="E13" s="53"/>
    </row>
    <row r="14" ht="13.5" customHeight="1">
      <c r="B14" s="3" t="s">
        <v>35</v>
      </c>
    </row>
    <row r="15" spans="2:5" ht="12.75">
      <c r="B15" s="10" t="s">
        <v>37</v>
      </c>
      <c r="C15" s="24">
        <v>31207</v>
      </c>
      <c r="D15" s="54"/>
      <c r="E15" s="21">
        <v>29767</v>
      </c>
    </row>
    <row r="16" spans="2:5" ht="12.75">
      <c r="B16" s="10" t="s">
        <v>38</v>
      </c>
      <c r="C16" s="24">
        <v>-6982</v>
      </c>
      <c r="D16" s="54"/>
      <c r="E16" s="21">
        <v>-9975</v>
      </c>
    </row>
    <row r="17" spans="2:5" ht="12.75">
      <c r="B17" s="10" t="s">
        <v>39</v>
      </c>
      <c r="C17" s="24">
        <v>-43</v>
      </c>
      <c r="D17" s="54"/>
      <c r="E17" s="21">
        <v>-29</v>
      </c>
    </row>
    <row r="18" spans="2:5" ht="12.75">
      <c r="B18" s="10" t="s">
        <v>40</v>
      </c>
      <c r="C18" s="24">
        <v>-1816</v>
      </c>
      <c r="D18" s="54"/>
      <c r="E18" s="21">
        <v>-487</v>
      </c>
    </row>
    <row r="19" spans="2:5" ht="12.75">
      <c r="B19" s="10" t="s">
        <v>41</v>
      </c>
      <c r="C19" s="24">
        <v>269</v>
      </c>
      <c r="D19" s="54"/>
      <c r="E19" s="21">
        <v>513</v>
      </c>
    </row>
    <row r="20" spans="2:5" ht="6" customHeight="1">
      <c r="B20" s="10"/>
      <c r="C20" s="55"/>
      <c r="D20" s="54"/>
      <c r="E20" s="22"/>
    </row>
    <row r="21" spans="2:5" ht="12.75">
      <c r="B21" s="10" t="s">
        <v>42</v>
      </c>
      <c r="C21" s="24">
        <f>SUM(C15:C20)</f>
        <v>22635</v>
      </c>
      <c r="D21" s="54"/>
      <c r="E21" s="21">
        <f>SUM(E15:E20)</f>
        <v>19789</v>
      </c>
    </row>
    <row r="22" spans="2:5" ht="3.75" customHeight="1">
      <c r="B22" s="10"/>
      <c r="C22" s="55"/>
      <c r="D22" s="54"/>
      <c r="E22" s="22"/>
    </row>
    <row r="23" spans="2:5" ht="12.75">
      <c r="B23" s="10"/>
      <c r="C23" s="24"/>
      <c r="D23" s="54"/>
      <c r="E23" s="21"/>
    </row>
    <row r="24" spans="2:5" ht="12.75">
      <c r="B24" s="3" t="s">
        <v>43</v>
      </c>
      <c r="C24" s="24"/>
      <c r="D24" s="54"/>
      <c r="E24" s="21"/>
    </row>
    <row r="25" spans="2:5" ht="12.75">
      <c r="B25" s="10" t="s">
        <v>44</v>
      </c>
      <c r="C25" s="24">
        <v>-66810</v>
      </c>
      <c r="D25" s="54"/>
      <c r="E25" s="21">
        <v>-1616</v>
      </c>
    </row>
    <row r="26" spans="2:5" ht="12.75">
      <c r="B26" s="10" t="s">
        <v>92</v>
      </c>
      <c r="C26" s="24">
        <v>2000</v>
      </c>
      <c r="D26" s="54"/>
      <c r="E26" s="21">
        <v>3000</v>
      </c>
    </row>
    <row r="27" spans="2:5" ht="12.75">
      <c r="B27" s="13" t="s">
        <v>45</v>
      </c>
      <c r="C27" s="24">
        <v>-19190</v>
      </c>
      <c r="D27" s="54"/>
      <c r="E27" s="21">
        <v>-28139</v>
      </c>
    </row>
    <row r="28" spans="2:7" ht="12.75">
      <c r="B28" s="10" t="s">
        <v>46</v>
      </c>
      <c r="C28" s="24">
        <v>0</v>
      </c>
      <c r="D28" s="54"/>
      <c r="E28" s="21">
        <v>-12991</v>
      </c>
      <c r="G28" s="54"/>
    </row>
    <row r="29" spans="2:7" ht="12.75">
      <c r="B29" s="10" t="s">
        <v>47</v>
      </c>
      <c r="C29" s="24">
        <v>49</v>
      </c>
      <c r="D29" s="54"/>
      <c r="E29" s="21">
        <v>12469</v>
      </c>
      <c r="G29" s="54"/>
    </row>
    <row r="30" spans="2:5" ht="12.75">
      <c r="B30" s="13" t="s">
        <v>81</v>
      </c>
      <c r="C30" s="24">
        <v>598</v>
      </c>
      <c r="D30" s="54"/>
      <c r="E30" s="21">
        <v>255</v>
      </c>
    </row>
    <row r="31" spans="2:5" ht="4.5" customHeight="1">
      <c r="B31" s="10"/>
      <c r="C31" s="55"/>
      <c r="D31" s="54"/>
      <c r="E31" s="22"/>
    </row>
    <row r="32" spans="2:5" ht="12.75">
      <c r="B32" s="13" t="s">
        <v>48</v>
      </c>
      <c r="C32" s="24">
        <f>SUM(C25:C31)</f>
        <v>-83353</v>
      </c>
      <c r="D32" s="54"/>
      <c r="E32" s="21">
        <f>SUM(E25:E31)</f>
        <v>-27022</v>
      </c>
    </row>
    <row r="33" spans="2:5" ht="5.25" customHeight="1">
      <c r="B33" s="10"/>
      <c r="C33" s="55"/>
      <c r="D33" s="54"/>
      <c r="E33" s="22"/>
    </row>
    <row r="34" spans="2:5" ht="12.75">
      <c r="B34" s="10"/>
      <c r="C34" s="24"/>
      <c r="D34" s="54"/>
      <c r="E34" s="21"/>
    </row>
    <row r="35" spans="2:5" ht="12.75">
      <c r="B35" s="3" t="s">
        <v>49</v>
      </c>
      <c r="C35" s="24"/>
      <c r="D35" s="54"/>
      <c r="E35" s="21"/>
    </row>
    <row r="36" spans="2:5" ht="12.75">
      <c r="B36" s="10" t="s">
        <v>50</v>
      </c>
      <c r="C36" s="24">
        <v>2648</v>
      </c>
      <c r="D36" s="54"/>
      <c r="E36" s="21">
        <v>1098</v>
      </c>
    </row>
    <row r="37" spans="2:5" ht="12.75">
      <c r="B37" s="10" t="s">
        <v>93</v>
      </c>
      <c r="C37" s="24">
        <v>-4558</v>
      </c>
      <c r="D37" s="54"/>
      <c r="E37" s="21">
        <v>-4112</v>
      </c>
    </row>
    <row r="38" spans="2:5" ht="12.75">
      <c r="B38" s="13" t="s">
        <v>108</v>
      </c>
      <c r="C38" s="24">
        <v>-212</v>
      </c>
      <c r="D38" s="54"/>
      <c r="E38" s="21">
        <v>-212</v>
      </c>
    </row>
    <row r="39" spans="2:5" ht="12.75">
      <c r="B39" s="13" t="s">
        <v>54</v>
      </c>
      <c r="C39" s="24">
        <v>28161</v>
      </c>
      <c r="D39" s="54"/>
      <c r="E39" s="21">
        <v>16305</v>
      </c>
    </row>
    <row r="40" spans="2:5" ht="4.5" customHeight="1">
      <c r="B40" s="10"/>
      <c r="C40" s="55"/>
      <c r="D40" s="54"/>
      <c r="E40" s="22"/>
    </row>
    <row r="41" spans="2:5" ht="15" customHeight="1">
      <c r="B41" s="13" t="s">
        <v>55</v>
      </c>
      <c r="C41" s="24">
        <f>SUM(C36:C40)</f>
        <v>26039</v>
      </c>
      <c r="D41" s="54"/>
      <c r="E41" s="21">
        <f>SUM(E36:E40)</f>
        <v>13079</v>
      </c>
    </row>
    <row r="42" spans="2:5" ht="4.5" customHeight="1">
      <c r="B42" s="10"/>
      <c r="C42" s="55"/>
      <c r="D42" s="54"/>
      <c r="E42" s="22"/>
    </row>
    <row r="43" spans="2:5" ht="12.75">
      <c r="B43" s="10"/>
      <c r="C43" s="24"/>
      <c r="D43" s="54"/>
      <c r="E43" s="21"/>
    </row>
    <row r="44" spans="2:5" ht="12.75">
      <c r="B44" s="13" t="s">
        <v>51</v>
      </c>
      <c r="C44" s="24">
        <f>+C21+C32+C41</f>
        <v>-34679</v>
      </c>
      <c r="D44" s="54"/>
      <c r="E44" s="21">
        <f>+E21+E32+E41</f>
        <v>5846</v>
      </c>
    </row>
    <row r="45" spans="2:7" ht="12.75">
      <c r="B45" s="13" t="s">
        <v>91</v>
      </c>
      <c r="C45" s="24">
        <v>29083</v>
      </c>
      <c r="D45" s="54"/>
      <c r="E45" s="21">
        <v>30483</v>
      </c>
      <c r="G45" s="54"/>
    </row>
    <row r="46" spans="2:5" ht="4.5" customHeight="1">
      <c r="B46" s="10"/>
      <c r="C46" s="55"/>
      <c r="D46" s="54"/>
      <c r="E46" s="22"/>
    </row>
    <row r="47" spans="2:5" ht="12.75">
      <c r="B47" s="13" t="s">
        <v>90</v>
      </c>
      <c r="C47" s="24">
        <f>SUM(C44:C46)</f>
        <v>-5596</v>
      </c>
      <c r="D47" s="54"/>
      <c r="E47" s="21">
        <f>SUM(E44:E46)</f>
        <v>36329</v>
      </c>
    </row>
    <row r="48" spans="2:5" ht="3" customHeight="1" thickBot="1">
      <c r="B48" s="10"/>
      <c r="C48" s="56"/>
      <c r="D48" s="54"/>
      <c r="E48" s="35"/>
    </row>
    <row r="49" spans="2:5" ht="12.75">
      <c r="B49" s="10"/>
      <c r="C49" s="24"/>
      <c r="D49" s="54"/>
      <c r="E49" s="21"/>
    </row>
    <row r="50" spans="2:5" ht="12.75">
      <c r="B50" s="10"/>
      <c r="C50" s="24"/>
      <c r="D50" s="54"/>
      <c r="E50" s="21"/>
    </row>
    <row r="51" spans="3:5" ht="12.75">
      <c r="C51" s="57" t="s">
        <v>106</v>
      </c>
      <c r="D51" s="54"/>
      <c r="E51" s="58" t="s">
        <v>107</v>
      </c>
    </row>
    <row r="52" spans="3:5" ht="3" customHeight="1">
      <c r="C52" s="59"/>
      <c r="D52" s="54"/>
      <c r="E52" s="81"/>
    </row>
    <row r="53" spans="2:5" ht="12.75">
      <c r="B53" s="10" t="s">
        <v>52</v>
      </c>
      <c r="C53" s="57"/>
      <c r="D53" s="54"/>
      <c r="E53" s="58"/>
    </row>
    <row r="54" spans="2:5" ht="12.75">
      <c r="B54" s="10" t="s">
        <v>5</v>
      </c>
      <c r="C54" s="24">
        <f>+BSheet!E27-'Cash Flow'!C55</f>
        <v>6485</v>
      </c>
      <c r="D54" s="54"/>
      <c r="E54" s="21">
        <v>8557</v>
      </c>
    </row>
    <row r="55" spans="2:5" ht="12.75">
      <c r="B55" s="13" t="s">
        <v>16</v>
      </c>
      <c r="C55" s="24">
        <v>9672</v>
      </c>
      <c r="D55" s="54"/>
      <c r="E55" s="21">
        <f>27953+290</f>
        <v>28243</v>
      </c>
    </row>
    <row r="56" spans="2:5" ht="12.75">
      <c r="B56" s="10" t="s">
        <v>53</v>
      </c>
      <c r="C56" s="24">
        <v>-21753</v>
      </c>
      <c r="D56" s="54"/>
      <c r="E56" s="21">
        <v>-471</v>
      </c>
    </row>
    <row r="57" spans="2:5" ht="5.25" customHeight="1">
      <c r="B57" s="10"/>
      <c r="C57" s="55"/>
      <c r="D57" s="54"/>
      <c r="E57" s="22"/>
    </row>
    <row r="58" spans="2:5" ht="12.75">
      <c r="B58" s="10"/>
      <c r="C58" s="24">
        <f>SUM(C54:C57)</f>
        <v>-5596</v>
      </c>
      <c r="D58" s="54"/>
      <c r="E58" s="21">
        <f>SUM(E54:E57)</f>
        <v>36329</v>
      </c>
    </row>
    <row r="59" spans="2:5" ht="4.5" customHeight="1" thickBot="1">
      <c r="B59" s="10"/>
      <c r="C59" s="56"/>
      <c r="D59" s="54"/>
      <c r="E59" s="35"/>
    </row>
    <row r="60" spans="2:5" ht="4.5" customHeight="1">
      <c r="B60" s="10"/>
      <c r="C60" s="96"/>
      <c r="D60" s="54"/>
      <c r="E60" s="97"/>
    </row>
    <row r="61" spans="2:5" ht="12.75">
      <c r="B61" s="10"/>
      <c r="C61" s="96"/>
      <c r="D61" s="54"/>
      <c r="E61" s="97"/>
    </row>
    <row r="62" spans="2:5" ht="12.75">
      <c r="B62" s="10"/>
      <c r="C62" s="96"/>
      <c r="D62" s="54"/>
      <c r="E62" s="97"/>
    </row>
    <row r="63" spans="2:5" ht="12.75">
      <c r="B63" s="10"/>
      <c r="C63" s="96"/>
      <c r="D63" s="54"/>
      <c r="E63" s="97"/>
    </row>
    <row r="64" spans="2:5" ht="12.75">
      <c r="B64" s="10"/>
      <c r="C64" s="24"/>
      <c r="D64" s="54"/>
      <c r="E64" s="21"/>
    </row>
    <row r="65" spans="2:5" ht="32.25" customHeight="1">
      <c r="B65" s="110" t="s">
        <v>68</v>
      </c>
      <c r="C65" s="103"/>
      <c r="D65" s="103"/>
      <c r="E65" s="103"/>
    </row>
    <row r="66" spans="2:5" ht="12.75">
      <c r="B66" s="10"/>
      <c r="C66" s="24"/>
      <c r="D66" s="54"/>
      <c r="E66" s="21"/>
    </row>
    <row r="67" spans="3:5" ht="12.75">
      <c r="C67" s="24"/>
      <c r="D67" s="54"/>
      <c r="E67" s="21"/>
    </row>
    <row r="68" spans="3:5" ht="12.75">
      <c r="C68" s="24"/>
      <c r="D68" s="54"/>
      <c r="E68" s="21"/>
    </row>
    <row r="69" spans="3:5" ht="12.75">
      <c r="C69" s="24"/>
      <c r="D69" s="54"/>
      <c r="E69" s="21"/>
    </row>
    <row r="70" spans="3:5" ht="12.75">
      <c r="C70" s="24"/>
      <c r="D70" s="54"/>
      <c r="E70" s="21"/>
    </row>
    <row r="71" spans="3:5" ht="12.75">
      <c r="C71" s="24"/>
      <c r="D71" s="54"/>
      <c r="E71" s="21"/>
    </row>
    <row r="72" spans="3:5" ht="12.75">
      <c r="C72" s="24"/>
      <c r="D72" s="54"/>
      <c r="E72" s="21"/>
    </row>
    <row r="73" spans="3:5" ht="12.75">
      <c r="C73" s="24"/>
      <c r="D73" s="54"/>
      <c r="E73" s="21"/>
    </row>
    <row r="74" spans="3:5" ht="12.75">
      <c r="C74" s="24"/>
      <c r="D74" s="54"/>
      <c r="E74" s="21"/>
    </row>
    <row r="75" spans="3:5" ht="12.75">
      <c r="C75" s="24"/>
      <c r="D75" s="54"/>
      <c r="E75" s="21"/>
    </row>
  </sheetData>
  <mergeCells count="1">
    <mergeCell ref="B65:E65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psfoong</cp:lastModifiedBy>
  <cp:lastPrinted>2003-11-13T08:15:20Z</cp:lastPrinted>
  <dcterms:created xsi:type="dcterms:W3CDTF">1999-05-24T04:23:25Z</dcterms:created>
  <dcterms:modified xsi:type="dcterms:W3CDTF">2003-11-20T10:39:36Z</dcterms:modified>
  <cp:category/>
  <cp:version/>
  <cp:contentType/>
  <cp:contentStatus/>
</cp:coreProperties>
</file>